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nskab" sheetId="1" r:id="rId3"/>
    <sheet state="visible" name="2013 Opgjort" sheetId="2" r:id="rId4"/>
  </sheets>
  <definedNames/>
  <calcPr/>
</workbook>
</file>

<file path=xl/sharedStrings.xml><?xml version="1.0" encoding="utf-8"?>
<sst xmlns="http://schemas.openxmlformats.org/spreadsheetml/2006/main" count="22" uniqueCount="22">
  <si>
    <t>Indtægter</t>
  </si>
  <si>
    <t>Støtte fra Aalborg Universitet
4 pladser i studienævn á 10.250</t>
  </si>
  <si>
    <t>Støtte fra PROSA/STUD</t>
  </si>
  <si>
    <t>Renteindtægt</t>
  </si>
  <si>
    <t>Realiserede Udgifter</t>
  </si>
  <si>
    <t>1301 Julefrokost - Indkøb gaver</t>
  </si>
  <si>
    <t xml:space="preserve">Resultat pr. </t>
  </si>
  <si>
    <t>F-KLUB?</t>
  </si>
  <si>
    <t xml:space="preserve">ADSL? </t>
  </si>
  <si>
    <t>SKOLEN?</t>
  </si>
  <si>
    <t>F-Klub Total</t>
  </si>
  <si>
    <t>ADSL Total</t>
  </si>
  <si>
    <t>Skolen total</t>
  </si>
  <si>
    <t>Betalt i 2014 men fra 2013</t>
  </si>
  <si>
    <t>Risengrød</t>
  </si>
  <si>
    <t>Kirsebærsovs</t>
  </si>
  <si>
    <t>Kage</t>
  </si>
  <si>
    <t>Projektstøtte</t>
  </si>
  <si>
    <t>Nissepiger</t>
  </si>
  <si>
    <t>PROSA Julefrokost</t>
  </si>
  <si>
    <t>Vaffeldag</t>
  </si>
  <si>
    <t>PROCENT AF UDGIFTER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</si>
</sst>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kr-406]\ #,##0.00"/>
    <numFmt numFmtId="165" formatCode="dd/mm/yyyy"/>
  </numFmts>
  <fonts count="8">
    <font>
      <sz val="10.0"/>
      <color rgb="FF000000"/>
      <name val="Arial"/>
    </font>
    <font>
      <b/>
      <sz val="14.0"/>
      <color rgb="FF000000"/>
      <name val="Arial"/>
    </font>
    <font>
      <u/>
      <sz val="10.0"/>
      <color rgb="FF000000"/>
      <name val="Arial"/>
    </font>
    <font>
      <sz val="10.0"/>
    </font>
    <font>
      <u/>
      <sz val="10.0"/>
      <color rgb="FF212121"/>
    </font>
    <font>
      <u/>
      <sz val="10.0"/>
      <color rgb="FF0000FF"/>
    </font>
    <font/>
    <font>
      <sz val="10.0"/>
      <color rgb="FF212121"/>
    </font>
  </fonts>
  <fills count="7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EFEFEF"/>
        <bgColor rgb="FFEFEFEF"/>
      </patternFill>
    </fill>
    <fill>
      <patternFill patternType="solid">
        <fgColor rgb="FFEA9999"/>
        <bgColor rgb="FFEA9999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1"/>
    </xf>
    <xf borderId="0" fillId="0" fontId="0" numFmtId="0" xfId="0" applyAlignment="1" applyFont="1">
      <alignment shrinkToFit="0" wrapText="1"/>
    </xf>
    <xf borderId="0" fillId="0" fontId="0" numFmtId="3" xfId="0" applyAlignment="1" applyFont="1" applyNumberFormat="1">
      <alignment shrinkToFit="0" wrapText="1"/>
    </xf>
    <xf borderId="0" fillId="2" fontId="1" numFmtId="0" xfId="0" applyAlignment="1" applyFill="1" applyFont="1">
      <alignment shrinkToFit="0" wrapText="1"/>
    </xf>
    <xf borderId="0" fillId="2" fontId="0" numFmtId="3" xfId="0" applyAlignment="1" applyFont="1" applyNumberFormat="1">
      <alignment shrinkToFit="0" wrapText="1"/>
    </xf>
    <xf borderId="0" fillId="3" fontId="0" numFmtId="0" xfId="0" applyAlignment="1" applyFill="1" applyFont="1">
      <alignment shrinkToFit="0" wrapText="1"/>
    </xf>
    <xf borderId="0" fillId="3" fontId="0" numFmtId="164" xfId="0" applyAlignment="1" applyFont="1" applyNumberFormat="1">
      <alignment shrinkToFit="0" wrapText="1"/>
    </xf>
    <xf borderId="0" fillId="3" fontId="0" numFmtId="0" xfId="0" applyAlignment="1" applyFont="1">
      <alignment shrinkToFit="0" wrapText="1"/>
    </xf>
    <xf borderId="0" fillId="3" fontId="0" numFmtId="3" xfId="0" applyAlignment="1" applyFont="1" applyNumberFormat="1">
      <alignment shrinkToFit="0" wrapText="1"/>
    </xf>
    <xf borderId="0" fillId="4" fontId="1" numFmtId="0" xfId="0" applyAlignment="1" applyFill="1" applyFont="1">
      <alignment shrinkToFit="0" wrapText="1"/>
    </xf>
    <xf borderId="0" fillId="3" fontId="2" numFmtId="0" xfId="0" applyAlignment="1" applyFont="1">
      <alignment shrinkToFit="0" wrapText="1"/>
    </xf>
    <xf borderId="0" fillId="5" fontId="1" numFmtId="0" xfId="0" applyAlignment="1" applyFill="1" applyFont="1">
      <alignment shrinkToFit="0" wrapText="1"/>
    </xf>
    <xf borderId="0" fillId="3" fontId="0" numFmtId="165" xfId="0" applyAlignment="1" applyFont="1" applyNumberFormat="1">
      <alignment horizontal="left" shrinkToFit="0" wrapText="1"/>
    </xf>
    <xf borderId="0" fillId="0" fontId="0" numFmtId="0" xfId="0" applyAlignment="1" applyFont="1">
      <alignment shrinkToFit="0" wrapText="1"/>
    </xf>
    <xf borderId="0" fillId="0" fontId="3" numFmtId="0" xfId="0" applyAlignment="1" applyFont="1">
      <alignment shrinkToFit="0" vertical="bottom" wrapText="1"/>
    </xf>
    <xf borderId="0" fillId="6" fontId="3" numFmtId="0" xfId="0" applyAlignment="1" applyFill="1" applyFont="1">
      <alignment horizontal="left" shrinkToFit="0" wrapText="1"/>
    </xf>
    <xf borderId="0" fillId="6" fontId="3" numFmtId="3" xfId="0" applyAlignment="1" applyFont="1" applyNumberFormat="1">
      <alignment horizontal="right" shrinkToFit="0" vertical="bottom" wrapText="1"/>
    </xf>
    <xf borderId="0" fillId="6" fontId="3" numFmtId="0" xfId="0" applyAlignment="1" applyFont="1">
      <alignment shrinkToFit="0" vertical="bottom" wrapText="1"/>
    </xf>
    <xf borderId="0" fillId="6" fontId="3" numFmtId="0" xfId="0" applyAlignment="1" applyFont="1">
      <alignment horizontal="right" shrinkToFit="0" vertical="bottom" wrapText="1"/>
    </xf>
    <xf borderId="0" fillId="6" fontId="3" numFmtId="0" xfId="0" applyAlignment="1" applyFont="1">
      <alignment readingOrder="0" shrinkToFit="0" vertical="bottom" wrapText="1"/>
    </xf>
    <xf borderId="0" fillId="6" fontId="4" numFmtId="0" xfId="0" applyAlignment="1" applyFont="1">
      <alignment horizontal="left" shrinkToFit="0" vertical="bottom" wrapText="1"/>
    </xf>
    <xf borderId="0" fillId="6" fontId="5" numFmtId="0" xfId="0" applyAlignment="1" applyFont="1">
      <alignment horizontal="left" shrinkToFit="0" wrapText="1"/>
    </xf>
    <xf borderId="0" fillId="0" fontId="3" numFmtId="3" xfId="0" applyAlignment="1" applyFont="1" applyNumberFormat="1">
      <alignment horizontal="right" shrinkToFit="0" vertical="bottom" wrapText="1"/>
    </xf>
    <xf borderId="0" fillId="0" fontId="3" numFmtId="0" xfId="0" applyAlignment="1" applyFont="1">
      <alignment horizontal="center" shrinkToFit="0" vertical="bottom" wrapText="1"/>
    </xf>
    <xf borderId="0" fillId="0" fontId="3" numFmtId="0" xfId="0" applyAlignment="1" applyFont="1">
      <alignment readingOrder="0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right" shrinkToFit="0" vertical="bottom" wrapText="1"/>
    </xf>
    <xf borderId="0" fillId="0" fontId="6" numFmtId="0" xfId="0" applyAlignment="1" applyFont="1">
      <alignment readingOrder="0" shrinkToFit="0" wrapText="1"/>
    </xf>
    <xf borderId="0" fillId="6" fontId="3" numFmtId="0" xfId="0" applyAlignment="1" applyFont="1">
      <alignment horizontal="left" readingOrder="0" shrinkToFit="0" wrapText="1"/>
    </xf>
    <xf borderId="0" fillId="0" fontId="3" numFmtId="3" xfId="0" applyAlignment="1" applyFont="1" applyNumberFormat="1">
      <alignment horizontal="right" readingOrder="0" shrinkToFit="0" vertical="bottom" wrapText="1"/>
    </xf>
    <xf borderId="0" fillId="0" fontId="3" numFmtId="0" xfId="0" applyAlignment="1" applyFont="1">
      <alignment horizontal="center" readingOrder="0" shrinkToFit="0" vertical="bottom" wrapText="1"/>
    </xf>
    <xf borderId="0" fillId="6" fontId="7" numFmtId="0" xfId="0" applyAlignment="1" applyFont="1">
      <alignment horizontal="left" readingOrder="0" shrinkToFit="0" vertical="bottom" wrapText="1"/>
    </xf>
    <xf borderId="0" fillId="6" fontId="7" numFmtId="0" xfId="0" applyAlignment="1" applyFont="1">
      <alignment horizontal="left" shrinkToFit="0" vertical="bottom" wrapText="1"/>
    </xf>
    <xf borderId="0" fillId="0" fontId="3" numFmtId="0" xfId="0" applyAlignment="1" applyFont="1">
      <alignment horizontal="right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0"/>
  <cols>
    <col customWidth="1" min="1" max="1" width="3.0"/>
    <col customWidth="1" min="2" max="2" width="37.29"/>
    <col customWidth="1" min="3" max="3" width="17.29"/>
    <col customWidth="1" min="4" max="6" width="17.14"/>
  </cols>
  <sheetData>
    <row r="1">
      <c r="A1" s="1"/>
      <c r="B1" s="2"/>
    </row>
    <row r="2" ht="12.75" customHeight="1">
      <c r="B2" s="3" t="s">
        <v>0</v>
      </c>
      <c r="C2" s="4"/>
    </row>
    <row r="3" ht="12.75" customHeight="1">
      <c r="B3" s="5" t="s">
        <v>1</v>
      </c>
      <c r="C3" s="6">
        <v>41000.0</v>
      </c>
    </row>
    <row r="4" ht="12.75" customHeight="1">
      <c r="B4" s="7" t="s">
        <v>2</v>
      </c>
      <c r="C4" s="6">
        <v>14909.92</v>
      </c>
    </row>
    <row r="5" ht="12.75" customHeight="1">
      <c r="B5" s="7" t="s">
        <v>3</v>
      </c>
      <c r="C5" s="6">
        <v>13.35</v>
      </c>
    </row>
    <row r="6" ht="12.75" customHeight="1">
      <c r="B6" s="5"/>
      <c r="C6" s="8"/>
    </row>
    <row r="7" ht="12.75" customHeight="1">
      <c r="B7" s="9" t="s">
        <v>4</v>
      </c>
    </row>
    <row r="8" ht="12.75" customHeight="1">
      <c r="B8" s="7" t="s">
        <v>5</v>
      </c>
      <c r="C8" s="6">
        <v>2460.0</v>
      </c>
    </row>
    <row r="9" ht="12.75" customHeight="1">
      <c r="B9" s="10" t="str">
        <f>hyperlink("https://docs.google.com/file/d/1uoPptbONY00ef8zJrw15ZgG975R3UDWOagkZjMLAXAu3SNGJrU9Tr4E7f5yH5MK9T9zKeO-8aSWVLVDv/edit?usp=sharing","1302 Hosting - hjemmeside")</f>
        <v>1302 Hosting - hjemmeside</v>
      </c>
      <c r="C9" s="6">
        <v>240.0</v>
      </c>
    </row>
    <row r="10" ht="12.75" customHeight="1">
      <c r="B10" s="10" t="str">
        <f>hyperlink("https://docs.google.com/file/d/1penNdamYcFOpHfvGdCVf0ybcZrpTL44j0q3q-SnCN-s4079jH94fSYrcrZMZz7TokzjGUMK3idQWqPO6/edit","1303 trykark til T-shirts")</f>
        <v>1303 trykark til T-shirts</v>
      </c>
      <c r="C10" s="6">
        <v>200.0</v>
      </c>
    </row>
    <row r="11" ht="12.75" customHeight="1">
      <c r="B11" s="10" t="str">
        <f>hyperlink("https://docs.google.com/file/d/0B0uARsGw-BPBVVZGeThJZ3UtcmM/edit","1304 Indkøb - tshirt og papir")</f>
        <v>1304 Indkøb - tshirt og papir</v>
      </c>
      <c r="C11" s="6">
        <v>213.0</v>
      </c>
    </row>
    <row r="12" ht="12.75" customHeight="1">
      <c r="B12" s="10" t="str">
        <f>hyperlink("https://docs.google.com/file/d/0B0uARsGw-BPBX1U3X0gwcUhDMjA/edit","1305 Husk at stemme banner")</f>
        <v>1305 Husk at stemme banner</v>
      </c>
      <c r="C12" s="6">
        <v>643.0</v>
      </c>
    </row>
    <row r="13" ht="12.75" customHeight="1">
      <c r="B13" s="10" t="str">
        <f>hyperlink("https://docs.google.com/file/d/0B0uARsGw-BPBWmtiQnVJSnNxX00/edit","1306 F-Julestue - Gløgg")</f>
        <v>1306 F-Julestue - Gløgg</v>
      </c>
      <c r="C13" s="6">
        <v>500.0</v>
      </c>
    </row>
    <row r="14" ht="12.75" customHeight="1">
      <c r="B14" s="10" t="str">
        <f>hyperlink("https://docs.google.com/document/d/1FBjVFkGcPpGI0Yad3WtbKZbdMVKnyyB9rs9u3Ki9CRA/pub","1307 Klistermærker")</f>
        <v>1307 Klistermærker</v>
      </c>
      <c r="C14" s="6">
        <v>537.0</v>
      </c>
    </row>
    <row r="15" ht="12.75" customHeight="1">
      <c r="B15" s="7"/>
      <c r="C15" s="8"/>
    </row>
    <row r="16" ht="12.75" customHeight="1">
      <c r="B16" s="5"/>
      <c r="C16" s="8"/>
    </row>
    <row r="17" ht="12.75" customHeight="1">
      <c r="B17" s="11" t="s">
        <v>6</v>
      </c>
    </row>
    <row r="18" ht="12.75" customHeight="1">
      <c r="B18" s="12">
        <v>41639.0</v>
      </c>
      <c r="C18" s="6">
        <f>SUM(C3:C6)-SUM(C8:C16)</f>
        <v>51130.27</v>
      </c>
    </row>
    <row r="19" ht="12.75" customHeight="1">
      <c r="A19" s="13"/>
      <c r="B19" s="2"/>
    </row>
    <row r="20" ht="12.75" customHeight="1">
      <c r="A20" s="13"/>
      <c r="B20" s="2"/>
    </row>
    <row r="21" ht="12.75" customHeight="1">
      <c r="A21" s="13"/>
      <c r="B21" s="2"/>
    </row>
  </sheetData>
  <mergeCells count="2">
    <mergeCell ref="B7:C7"/>
    <mergeCell ref="B17:C1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37.14"/>
  </cols>
  <sheetData>
    <row r="1">
      <c r="A1" s="14"/>
      <c r="B1" s="14"/>
      <c r="C1" s="14" t="s">
        <v>7</v>
      </c>
      <c r="D1" s="14" t="s">
        <v>8</v>
      </c>
      <c r="E1" s="14" t="s">
        <v>9</v>
      </c>
      <c r="F1" s="14"/>
      <c r="G1" s="14" t="s">
        <v>10</v>
      </c>
      <c r="H1" s="14" t="s">
        <v>11</v>
      </c>
      <c r="I1" s="14" t="s">
        <v>12</v>
      </c>
    </row>
    <row r="2">
      <c r="A2" s="15" t="str">
        <f>Regnskab!B7</f>
        <v>Realiserede Udgifter</v>
      </c>
      <c r="B2" s="16" t="str">
        <f>Regnskab!C7</f>
        <v/>
      </c>
      <c r="C2" s="17"/>
      <c r="D2" s="17"/>
      <c r="E2" s="17"/>
      <c r="F2" s="17"/>
      <c r="G2" s="18">
        <f t="shared" ref="G2:G18" si="1">if(C2,B2,0)</f>
        <v>0</v>
      </c>
      <c r="H2" s="18">
        <f t="shared" ref="H2:H18" si="2">if(D2,B2,0)</f>
        <v>0</v>
      </c>
      <c r="I2" s="18">
        <f t="shared" ref="I2:I18" si="3">if(E2,B2,0)</f>
        <v>0</v>
      </c>
    </row>
    <row r="3">
      <c r="A3" s="15" t="str">
        <f>Regnskab!B8</f>
        <v>1301 Julefrokost - Indkøb gaver</v>
      </c>
      <c r="B3" s="16">
        <f>Regnskab!C8</f>
        <v>2460</v>
      </c>
      <c r="C3" s="19" t="b">
        <v>1</v>
      </c>
      <c r="D3" s="17"/>
      <c r="E3" s="17"/>
      <c r="F3" s="17"/>
      <c r="G3" s="16">
        <f t="shared" si="1"/>
        <v>2460</v>
      </c>
      <c r="H3" s="18">
        <f t="shared" si="2"/>
        <v>0</v>
      </c>
      <c r="I3" s="18">
        <f t="shared" si="3"/>
        <v>0</v>
      </c>
    </row>
    <row r="4">
      <c r="A4" s="20" t="str">
        <f>Regnskab!B9</f>
        <v>1302 Hosting - hjemmeside</v>
      </c>
      <c r="B4" s="16">
        <f>Regnskab!C9</f>
        <v>240</v>
      </c>
      <c r="C4" s="17"/>
      <c r="D4" s="19" t="b">
        <v>1</v>
      </c>
      <c r="E4" s="17"/>
      <c r="F4" s="17"/>
      <c r="G4" s="18">
        <f t="shared" si="1"/>
        <v>0</v>
      </c>
      <c r="H4" s="16">
        <f t="shared" si="2"/>
        <v>240</v>
      </c>
      <c r="I4" s="18">
        <f t="shared" si="3"/>
        <v>0</v>
      </c>
    </row>
    <row r="5">
      <c r="A5" s="20" t="str">
        <f>Regnskab!B10</f>
        <v>1303 trykark til T-shirts</v>
      </c>
      <c r="B5" s="16">
        <f>Regnskab!C10</f>
        <v>200</v>
      </c>
      <c r="C5" s="17"/>
      <c r="D5" s="19" t="b">
        <v>1</v>
      </c>
      <c r="E5" s="17"/>
      <c r="F5" s="17"/>
      <c r="G5" s="18">
        <f t="shared" si="1"/>
        <v>0</v>
      </c>
      <c r="H5" s="16">
        <f t="shared" si="2"/>
        <v>200</v>
      </c>
      <c r="I5" s="18">
        <f t="shared" si="3"/>
        <v>0</v>
      </c>
    </row>
    <row r="6">
      <c r="A6" s="20" t="str">
        <f>Regnskab!B11</f>
        <v>1304 Indkøb - tshirt og papir</v>
      </c>
      <c r="B6" s="16">
        <f>Regnskab!C11</f>
        <v>213</v>
      </c>
      <c r="C6" s="17"/>
      <c r="D6" s="19" t="b">
        <v>1</v>
      </c>
      <c r="E6" s="17"/>
      <c r="F6" s="17"/>
      <c r="G6" s="18">
        <f t="shared" si="1"/>
        <v>0</v>
      </c>
      <c r="H6" s="16">
        <f t="shared" si="2"/>
        <v>213</v>
      </c>
      <c r="I6" s="18">
        <f t="shared" si="3"/>
        <v>0</v>
      </c>
    </row>
    <row r="7">
      <c r="A7" s="20" t="str">
        <f>Regnskab!B12</f>
        <v>1305 Husk at stemme banner</v>
      </c>
      <c r="B7" s="16">
        <f>Regnskab!C12</f>
        <v>643</v>
      </c>
      <c r="C7" s="17"/>
      <c r="D7" s="19" t="b">
        <v>1</v>
      </c>
      <c r="E7" s="17"/>
      <c r="F7" s="17"/>
      <c r="G7" s="18">
        <f t="shared" si="1"/>
        <v>0</v>
      </c>
      <c r="H7" s="16">
        <f t="shared" si="2"/>
        <v>643</v>
      </c>
      <c r="I7" s="18">
        <f t="shared" si="3"/>
        <v>0</v>
      </c>
    </row>
    <row r="8">
      <c r="A8" s="21" t="str">
        <f>Regnskab!B13</f>
        <v>1306 F-Julestue - Gløgg</v>
      </c>
      <c r="B8" s="16">
        <f>Regnskab!C13</f>
        <v>500</v>
      </c>
      <c r="C8" s="19" t="b">
        <v>1</v>
      </c>
      <c r="D8" s="17"/>
      <c r="E8" s="17"/>
      <c r="F8" s="17"/>
      <c r="G8" s="16">
        <f t="shared" si="1"/>
        <v>500</v>
      </c>
      <c r="H8" s="18">
        <f t="shared" si="2"/>
        <v>0</v>
      </c>
      <c r="I8" s="18">
        <f t="shared" si="3"/>
        <v>0</v>
      </c>
    </row>
    <row r="9">
      <c r="A9" s="21" t="str">
        <f>Regnskab!B14</f>
        <v>1307 Klistermærker</v>
      </c>
      <c r="B9" s="22">
        <f>Regnskab!C14</f>
        <v>537</v>
      </c>
      <c r="C9" s="23"/>
      <c r="D9" s="24" t="b">
        <v>1</v>
      </c>
      <c r="E9" s="25"/>
      <c r="F9" s="25"/>
      <c r="G9" s="22">
        <f t="shared" si="1"/>
        <v>0</v>
      </c>
      <c r="H9" s="22">
        <f t="shared" si="2"/>
        <v>537</v>
      </c>
      <c r="I9" s="26">
        <f t="shared" si="3"/>
        <v>0</v>
      </c>
    </row>
    <row r="10">
      <c r="G10" s="22">
        <f t="shared" si="1"/>
        <v>0</v>
      </c>
      <c r="H10" s="26">
        <f t="shared" si="2"/>
        <v>0</v>
      </c>
      <c r="I10" s="26">
        <f t="shared" si="3"/>
        <v>0</v>
      </c>
    </row>
    <row r="11">
      <c r="A11" s="27" t="s">
        <v>13</v>
      </c>
      <c r="G11" s="22">
        <f t="shared" si="1"/>
        <v>0</v>
      </c>
      <c r="H11" s="26">
        <f t="shared" si="2"/>
        <v>0</v>
      </c>
      <c r="I11" s="26">
        <f t="shared" si="3"/>
        <v>0</v>
      </c>
    </row>
    <row r="12">
      <c r="A12" s="27" t="s">
        <v>14</v>
      </c>
      <c r="B12" s="27">
        <v>2545.0</v>
      </c>
      <c r="D12" s="27" t="b">
        <v>1</v>
      </c>
      <c r="G12" s="22">
        <f t="shared" si="1"/>
        <v>0</v>
      </c>
      <c r="H12" s="26">
        <f t="shared" si="2"/>
        <v>2545</v>
      </c>
      <c r="I12" s="26">
        <f t="shared" si="3"/>
        <v>0</v>
      </c>
    </row>
    <row r="13">
      <c r="A13" s="28" t="s">
        <v>15</v>
      </c>
      <c r="B13" s="29">
        <v>40.0</v>
      </c>
      <c r="C13" s="25"/>
      <c r="D13" s="30" t="b">
        <v>1</v>
      </c>
      <c r="E13" s="25"/>
      <c r="F13" s="25"/>
      <c r="G13" s="22">
        <f t="shared" si="1"/>
        <v>0</v>
      </c>
      <c r="H13" s="22">
        <f t="shared" si="2"/>
        <v>40</v>
      </c>
      <c r="I13" s="26">
        <f t="shared" si="3"/>
        <v>0</v>
      </c>
    </row>
    <row r="14">
      <c r="A14" s="28" t="s">
        <v>16</v>
      </c>
      <c r="B14" s="29">
        <v>100.0</v>
      </c>
      <c r="C14" s="25"/>
      <c r="D14" s="30" t="b">
        <v>1</v>
      </c>
      <c r="E14" s="25"/>
      <c r="F14" s="25"/>
      <c r="G14" s="22">
        <f t="shared" si="1"/>
        <v>0</v>
      </c>
      <c r="H14" s="22">
        <f t="shared" si="2"/>
        <v>100</v>
      </c>
      <c r="I14" s="26">
        <f t="shared" si="3"/>
        <v>0</v>
      </c>
    </row>
    <row r="15">
      <c r="A15" s="28" t="s">
        <v>17</v>
      </c>
      <c r="B15" s="29">
        <v>403.0</v>
      </c>
      <c r="C15" s="23"/>
      <c r="D15" s="25"/>
      <c r="E15" s="24" t="b">
        <v>1</v>
      </c>
      <c r="F15" s="25"/>
      <c r="G15" s="22">
        <f t="shared" si="1"/>
        <v>0</v>
      </c>
      <c r="H15" s="26">
        <f t="shared" si="2"/>
        <v>0</v>
      </c>
      <c r="I15" s="22">
        <f t="shared" si="3"/>
        <v>403</v>
      </c>
    </row>
    <row r="16">
      <c r="A16" s="28" t="s">
        <v>18</v>
      </c>
      <c r="B16" s="29">
        <v>198.0</v>
      </c>
      <c r="C16" s="24" t="b">
        <v>1</v>
      </c>
      <c r="D16" s="23"/>
      <c r="E16" s="25"/>
      <c r="F16" s="25"/>
      <c r="G16" s="22">
        <f t="shared" si="1"/>
        <v>198</v>
      </c>
      <c r="H16" s="26">
        <f t="shared" si="2"/>
        <v>0</v>
      </c>
      <c r="I16" s="26">
        <f t="shared" si="3"/>
        <v>0</v>
      </c>
    </row>
    <row r="17">
      <c r="A17" s="28" t="s">
        <v>19</v>
      </c>
      <c r="B17" s="29">
        <v>10500.0</v>
      </c>
      <c r="C17" s="24" t="b">
        <v>1</v>
      </c>
      <c r="D17" s="23"/>
      <c r="E17" s="25"/>
      <c r="F17" s="25"/>
      <c r="G17" s="22">
        <f t="shared" si="1"/>
        <v>10500</v>
      </c>
      <c r="H17" s="26">
        <f t="shared" si="2"/>
        <v>0</v>
      </c>
      <c r="I17" s="26">
        <f t="shared" si="3"/>
        <v>0</v>
      </c>
    </row>
    <row r="18">
      <c r="A18" s="31" t="s">
        <v>20</v>
      </c>
      <c r="B18" s="29">
        <v>625.0</v>
      </c>
      <c r="C18" s="25"/>
      <c r="D18" s="30" t="b">
        <v>1</v>
      </c>
      <c r="E18" s="25"/>
      <c r="F18" s="25"/>
      <c r="G18" s="22">
        <f t="shared" si="1"/>
        <v>0</v>
      </c>
      <c r="H18" s="22">
        <f t="shared" si="2"/>
        <v>625</v>
      </c>
      <c r="I18" s="26">
        <f t="shared" si="3"/>
        <v>0</v>
      </c>
    </row>
    <row r="19">
      <c r="A19" s="32"/>
      <c r="B19" s="22">
        <f>sum(B3:B18)</f>
        <v>19204</v>
      </c>
      <c r="C19" s="25"/>
      <c r="D19" s="25"/>
      <c r="E19" s="25"/>
      <c r="F19" s="25"/>
      <c r="G19" s="33">
        <f t="shared" ref="G19:I19" si="4">sum(G2:G18)</f>
        <v>13658</v>
      </c>
      <c r="H19" s="33">
        <f t="shared" si="4"/>
        <v>5143</v>
      </c>
      <c r="I19" s="33">
        <f t="shared" si="4"/>
        <v>403</v>
      </c>
    </row>
    <row r="20">
      <c r="A20" s="15"/>
      <c r="B20" s="25"/>
      <c r="C20" s="25"/>
      <c r="D20" s="25"/>
      <c r="E20" s="25"/>
      <c r="F20" s="14" t="s">
        <v>21</v>
      </c>
      <c r="G20" s="33">
        <f>G19/B19*100</f>
        <v>71.12059988</v>
      </c>
      <c r="H20" s="33">
        <f>H19/B19*100</f>
        <v>26.78087898</v>
      </c>
      <c r="I20" s="33">
        <f>I19/B19*100</f>
        <v>2.098521141</v>
      </c>
    </row>
    <row r="21">
      <c r="A21" s="32"/>
      <c r="B21" s="22"/>
      <c r="C21" s="25"/>
      <c r="D21" s="23"/>
      <c r="E21" s="25"/>
      <c r="F21" s="25"/>
      <c r="G21" s="22"/>
      <c r="H21" s="26"/>
      <c r="I21" s="26"/>
    </row>
    <row r="22">
      <c r="A22" s="15"/>
      <c r="B22" s="22"/>
      <c r="C22" s="25"/>
      <c r="D22" s="23"/>
      <c r="E22" s="25"/>
      <c r="F22" s="25"/>
      <c r="G22" s="26"/>
      <c r="H22" s="22"/>
      <c r="I22" s="26"/>
    </row>
    <row r="23">
      <c r="A23" s="32"/>
      <c r="B23" s="22"/>
      <c r="C23" s="25"/>
      <c r="D23" s="23"/>
      <c r="E23" s="25"/>
      <c r="F23" s="25"/>
      <c r="G23" s="26"/>
      <c r="H23" s="22"/>
      <c r="I23" s="26"/>
    </row>
    <row r="24">
      <c r="A24" s="15"/>
      <c r="B24" s="22"/>
      <c r="C24" s="25"/>
      <c r="D24" s="25"/>
      <c r="E24" s="23"/>
      <c r="F24" s="25"/>
      <c r="G24" s="26"/>
      <c r="H24" s="26"/>
      <c r="I24" s="22"/>
    </row>
    <row r="25">
      <c r="A25" s="15"/>
      <c r="B25" s="15"/>
      <c r="C25" s="22"/>
      <c r="D25" s="25"/>
      <c r="E25" s="25"/>
      <c r="F25" s="23"/>
      <c r="G25" s="25"/>
      <c r="H25" s="26"/>
      <c r="I25" s="26"/>
      <c r="J25" s="22"/>
    </row>
    <row r="26">
      <c r="A26" s="15"/>
      <c r="B26" s="14"/>
    </row>
    <row r="27">
      <c r="A27" s="15"/>
      <c r="B27" s="14"/>
    </row>
    <row r="28">
      <c r="A28" s="15"/>
      <c r="B28" s="22"/>
      <c r="C28" s="25"/>
      <c r="D28" s="23"/>
      <c r="E28" s="25"/>
      <c r="F28" s="25"/>
      <c r="G28" s="26"/>
      <c r="H28" s="22"/>
      <c r="I28" s="26"/>
    </row>
    <row r="29">
      <c r="A29" s="15"/>
      <c r="B29" s="22"/>
      <c r="C29" s="25"/>
      <c r="D29" s="23"/>
      <c r="E29" s="25"/>
      <c r="F29" s="25"/>
      <c r="G29" s="26"/>
      <c r="H29" s="22"/>
      <c r="I29" s="26"/>
    </row>
    <row r="30">
      <c r="A30" s="15"/>
      <c r="B30" s="22"/>
      <c r="C30" s="23"/>
      <c r="D30" s="25"/>
      <c r="E30" s="25"/>
      <c r="F30" s="25"/>
      <c r="G30" s="22"/>
      <c r="H30" s="26"/>
      <c r="I30" s="26"/>
    </row>
    <row r="31">
      <c r="A31" s="15"/>
      <c r="B31" s="22"/>
      <c r="C31" s="25"/>
      <c r="D31" s="23"/>
      <c r="E31" s="25"/>
      <c r="F31" s="25"/>
      <c r="G31" s="26"/>
      <c r="H31" s="22"/>
      <c r="I31" s="26"/>
    </row>
    <row r="32">
      <c r="A32" s="15"/>
      <c r="B32" s="22"/>
      <c r="C32" s="23"/>
      <c r="D32" s="25"/>
      <c r="E32" s="25"/>
      <c r="F32" s="25"/>
      <c r="G32" s="22"/>
      <c r="H32" s="26"/>
      <c r="I32" s="26"/>
    </row>
    <row r="33">
      <c r="A33" s="15"/>
      <c r="B33" s="22"/>
      <c r="C33" s="25"/>
      <c r="D33" s="23"/>
      <c r="E33" s="25"/>
      <c r="F33" s="25"/>
      <c r="G33" s="26"/>
      <c r="H33" s="22"/>
      <c r="I33" s="26"/>
    </row>
    <row r="34">
      <c r="A34" s="15"/>
      <c r="B34" s="22"/>
      <c r="C34" s="25"/>
      <c r="D34" s="23"/>
      <c r="E34" s="25"/>
      <c r="F34" s="25"/>
      <c r="G34" s="26"/>
      <c r="H34" s="22"/>
      <c r="I34" s="26"/>
    </row>
    <row r="35">
      <c r="A35" s="15"/>
      <c r="B35" s="22"/>
      <c r="C35" s="25"/>
      <c r="D35" s="23"/>
      <c r="E35" s="25"/>
      <c r="F35" s="25"/>
      <c r="G35" s="26"/>
      <c r="H35" s="22"/>
      <c r="I35" s="26"/>
    </row>
    <row r="36">
      <c r="A36" s="15"/>
      <c r="B36" s="22"/>
      <c r="C36" s="23"/>
      <c r="D36" s="25"/>
      <c r="E36" s="25"/>
      <c r="F36" s="25"/>
      <c r="G36" s="22"/>
      <c r="H36" s="26"/>
      <c r="I36" s="26"/>
    </row>
    <row r="37">
      <c r="A37" s="15"/>
      <c r="B37" s="22"/>
      <c r="C37" s="23"/>
      <c r="D37" s="25"/>
      <c r="E37" s="25"/>
      <c r="F37" s="25"/>
      <c r="G37" s="22"/>
      <c r="H37" s="26"/>
      <c r="I37" s="26"/>
    </row>
    <row r="38">
      <c r="A38" s="15"/>
      <c r="B38" s="22"/>
      <c r="C38" s="25"/>
      <c r="D38" s="23"/>
      <c r="E38" s="25"/>
      <c r="F38" s="25"/>
      <c r="G38" s="26"/>
      <c r="H38" s="22"/>
      <c r="I38" s="26"/>
    </row>
    <row r="39">
      <c r="A39" s="15"/>
      <c r="B39" s="22"/>
      <c r="C39" s="23"/>
      <c r="D39" s="25"/>
      <c r="E39" s="25"/>
      <c r="F39" s="25"/>
      <c r="G39" s="22"/>
      <c r="H39" s="26"/>
      <c r="I39" s="26"/>
    </row>
    <row r="40">
      <c r="A40" s="15"/>
      <c r="B40" s="22"/>
      <c r="C40" s="25"/>
      <c r="D40" s="23"/>
      <c r="E40" s="25"/>
      <c r="F40" s="25"/>
      <c r="G40" s="26"/>
      <c r="H40" s="22"/>
      <c r="I40" s="26"/>
    </row>
    <row r="41">
      <c r="A41" s="15"/>
      <c r="B41" s="22"/>
      <c r="C41" s="25"/>
      <c r="D41" s="23"/>
      <c r="E41" s="25"/>
      <c r="F41" s="25"/>
      <c r="G41" s="26"/>
      <c r="H41" s="22"/>
      <c r="I41" s="26"/>
    </row>
    <row r="42">
      <c r="A42" s="15"/>
      <c r="B42" s="22"/>
      <c r="C42" s="23"/>
      <c r="D42" s="25"/>
      <c r="E42" s="25"/>
      <c r="F42" s="25"/>
      <c r="G42" s="22"/>
      <c r="H42" s="26"/>
      <c r="I42" s="26"/>
    </row>
    <row r="43">
      <c r="A43" s="15"/>
      <c r="B43" s="22"/>
      <c r="C43" s="25"/>
      <c r="D43" s="25"/>
      <c r="E43" s="23"/>
      <c r="F43" s="25"/>
      <c r="G43" s="26"/>
      <c r="H43" s="26"/>
      <c r="I43" s="22"/>
    </row>
    <row r="44">
      <c r="A44" s="15"/>
      <c r="B44" s="22"/>
      <c r="C44" s="25"/>
      <c r="D44" s="23"/>
      <c r="E44" s="25"/>
      <c r="F44" s="25"/>
      <c r="G44" s="26"/>
      <c r="H44" s="22"/>
      <c r="I44" s="26"/>
    </row>
    <row r="45">
      <c r="A45" s="15"/>
      <c r="B45" s="22"/>
      <c r="C45" s="25"/>
      <c r="D45" s="23"/>
      <c r="E45" s="25"/>
      <c r="F45" s="25"/>
      <c r="G45" s="26"/>
      <c r="H45" s="22"/>
      <c r="I45" s="26"/>
    </row>
    <row r="46">
      <c r="A46" s="15"/>
      <c r="B46" s="22"/>
      <c r="C46" s="25"/>
      <c r="D46" s="23"/>
      <c r="E46" s="25"/>
      <c r="F46" s="25"/>
      <c r="G46" s="26"/>
      <c r="H46" s="22"/>
      <c r="I46" s="26"/>
    </row>
    <row r="47">
      <c r="A47" s="15"/>
      <c r="B47" s="22"/>
      <c r="C47" s="25"/>
      <c r="D47" s="23"/>
      <c r="E47" s="25"/>
      <c r="F47" s="25"/>
      <c r="G47" s="26"/>
      <c r="H47" s="22"/>
      <c r="I47" s="26"/>
    </row>
    <row r="48">
      <c r="A48" s="15"/>
      <c r="B48" s="22"/>
      <c r="C48" s="23"/>
      <c r="D48" s="25"/>
      <c r="E48" s="25"/>
      <c r="F48" s="25"/>
      <c r="G48" s="22"/>
      <c r="H48" s="26"/>
      <c r="I48" s="26"/>
    </row>
    <row r="49">
      <c r="A49" s="14"/>
      <c r="B49" s="25"/>
      <c r="C49" s="25"/>
      <c r="D49" s="25"/>
      <c r="E49" s="25"/>
      <c r="F49" s="25"/>
      <c r="G49" s="25"/>
      <c r="H49" s="25"/>
      <c r="I49" s="25"/>
    </row>
  </sheetData>
  <drawing r:id="rId1"/>
</worksheet>
</file>